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lenInnovate\Downloads\"/>
    </mc:Choice>
  </mc:AlternateContent>
  <bookViews>
    <workbookView xWindow="0" yWindow="0" windowWidth="23016" windowHeight="9348" tabRatio="322"/>
  </bookViews>
  <sheets>
    <sheet name="FnFPaybackIRR" sheetId="1" r:id="rId1"/>
  </sheets>
  <calcPr calcId="152511" iterateDelta="1E-4"/>
</workbook>
</file>

<file path=xl/calcChain.xml><?xml version="1.0" encoding="utf-8"?>
<calcChain xmlns="http://schemas.openxmlformats.org/spreadsheetml/2006/main">
  <c r="AC27" i="1" l="1"/>
  <c r="AC25" i="1"/>
  <c r="AC17" i="1"/>
  <c r="AB28" i="1" l="1"/>
  <c r="AA28" i="1"/>
  <c r="Z28" i="1"/>
  <c r="X28" i="1"/>
  <c r="W28" i="1"/>
  <c r="V28" i="1"/>
  <c r="T28" i="1"/>
  <c r="S28" i="1"/>
  <c r="R28" i="1"/>
  <c r="P28" i="1"/>
  <c r="O28" i="1"/>
  <c r="N28" i="1"/>
  <c r="L28" i="1"/>
  <c r="K28" i="1"/>
  <c r="J28" i="1"/>
  <c r="H28" i="1"/>
  <c r="G28" i="1"/>
  <c r="F28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C27" i="1"/>
  <c r="AC26" i="1"/>
  <c r="AC28" i="1" s="1"/>
  <c r="AB26" i="1"/>
  <c r="AA26" i="1"/>
  <c r="Z26" i="1"/>
  <c r="Y26" i="1"/>
  <c r="Y28" i="1" s="1"/>
  <c r="X26" i="1"/>
  <c r="W26" i="1"/>
  <c r="V26" i="1"/>
  <c r="U26" i="1"/>
  <c r="U28" i="1" s="1"/>
  <c r="T26" i="1"/>
  <c r="S26" i="1"/>
  <c r="R26" i="1"/>
  <c r="Q26" i="1"/>
  <c r="Q28" i="1" s="1"/>
  <c r="P26" i="1"/>
  <c r="O26" i="1"/>
  <c r="N26" i="1"/>
  <c r="M26" i="1"/>
  <c r="M28" i="1" s="1"/>
  <c r="L26" i="1"/>
  <c r="K26" i="1"/>
  <c r="J26" i="1"/>
  <c r="I26" i="1"/>
  <c r="I28" i="1" s="1"/>
  <c r="H26" i="1"/>
  <c r="G26" i="1"/>
  <c r="F26" i="1"/>
  <c r="E26" i="1"/>
  <c r="AD26" i="1" s="1"/>
  <c r="D26" i="1"/>
  <c r="C26" i="1"/>
  <c r="C28" i="1" s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AD19" i="1"/>
  <c r="D19" i="1"/>
  <c r="D27" i="1" s="1"/>
  <c r="AD18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C13" i="1" s="1"/>
  <c r="AD11" i="1"/>
  <c r="AD10" i="1"/>
  <c r="D21" i="1" l="1"/>
  <c r="AD12" i="1"/>
  <c r="AD27" i="1"/>
  <c r="D28" i="1"/>
  <c r="C29" i="1" s="1"/>
  <c r="E28" i="1"/>
  <c r="AD28" i="1" s="1"/>
  <c r="AD20" i="1"/>
</calcChain>
</file>

<file path=xl/comments1.xml><?xml version="1.0" encoding="utf-8"?>
<comments xmlns="http://schemas.openxmlformats.org/spreadsheetml/2006/main">
  <authors>
    <author/>
  </authors>
  <commentList>
    <comment ref="D19" authorId="0" shapeId="0">
      <text>
        <r>
          <rPr>
            <b/>
            <sz val="9"/>
            <color rgb="FF000000"/>
            <rFont val="Tahoma"/>
            <family val="2"/>
            <charset val="1"/>
          </rPr>
          <t xml:space="preserve">Brian:
</t>
        </r>
        <r>
          <rPr>
            <sz val="9"/>
            <color rgb="FF000000"/>
            <rFont val="Tahoma"/>
            <family val="2"/>
            <charset val="1"/>
          </rPr>
          <t>loaded .006 1st quarter payment here as IRR function does not work unless first value is negative.  Difference is not material.</t>
        </r>
      </text>
    </comment>
  </commentList>
</comments>
</file>

<file path=xl/sharedStrings.xml><?xml version="1.0" encoding="utf-8"?>
<sst xmlns="http://schemas.openxmlformats.org/spreadsheetml/2006/main" count="25" uniqueCount="13">
  <si>
    <t>Updated for Projections</t>
  </si>
  <si>
    <t>Freddie</t>
  </si>
  <si>
    <t>Projected:</t>
  </si>
  <si>
    <t>Period</t>
  </si>
  <si>
    <t>Total *</t>
  </si>
  <si>
    <t>UST Investment</t>
  </si>
  <si>
    <t>UST Payment</t>
  </si>
  <si>
    <t>Total Cash Flow for Period</t>
  </si>
  <si>
    <t>IRR</t>
  </si>
  <si>
    <t>Fannie</t>
  </si>
  <si>
    <t>COMBINED</t>
  </si>
  <si>
    <t>*  Total Investment and Total Dividend Payments may not foot to latest financial statements due to rounding over the several years of quarterly data from which this is compiled.</t>
  </si>
  <si>
    <t>Payoff of Senior Preferred March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</si>
</sst>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0.0"/>
  </numFmts>
  <fonts count="9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i/>
      <sz val="11"/>
      <color rgb="FF000000"/>
      <name val="Calibri"/>
      <family val="2"/>
      <charset val="1"/>
    </font>
    <font>
      <sz val="11"/>
      <color rgb="FF0000C0"/>
      <name val="Calibri"/>
      <family val="2"/>
      <charset val="1"/>
    </font>
    <font>
      <i/>
      <sz val="11"/>
      <color rgb="FF0000C0"/>
      <name val="Calibri"/>
      <family val="2"/>
      <charset val="1"/>
    </font>
    <font>
      <i/>
      <sz val="11"/>
      <color rgb="FF000000"/>
      <name val="Calibri"/>
      <family val="2"/>
      <charset val="1"/>
    </font>
    <font>
      <b/>
      <sz val="9"/>
      <color rgb="FF000000"/>
      <name val="Tahoma"/>
      <family val="2"/>
      <charset val="1"/>
    </font>
    <font>
      <sz val="9"/>
      <color rgb="FF000000"/>
      <name val="Tahoma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92D050"/>
        <bgColor rgb="FFC0C0C0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9" fontId="8" fillId="0" borderId="0" applyBorder="0" applyProtection="0"/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2" borderId="0" xfId="0" applyFill="1"/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Font="1" applyAlignment="1">
      <alignment horizontal="right" vertical="center"/>
    </xf>
    <xf numFmtId="17" fontId="0" fillId="0" borderId="0" xfId="0" applyNumberFormat="1" applyAlignment="1">
      <alignment horizontal="center" vertical="center"/>
    </xf>
    <xf numFmtId="17" fontId="2" fillId="0" borderId="0" xfId="0" applyNumberFormat="1" applyFont="1" applyAlignment="1">
      <alignment horizontal="center" vertical="center"/>
    </xf>
    <xf numFmtId="17" fontId="2" fillId="2" borderId="0" xfId="0" applyNumberFormat="1" applyFont="1" applyFill="1" applyAlignment="1">
      <alignment horizontal="center" vertical="center"/>
    </xf>
    <xf numFmtId="17" fontId="1" fillId="0" borderId="0" xfId="0" applyNumberFormat="1" applyFont="1" applyAlignment="1">
      <alignment horizontal="center" vertical="center"/>
    </xf>
    <xf numFmtId="17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right" vertical="center"/>
    </xf>
    <xf numFmtId="164" fontId="1" fillId="3" borderId="3" xfId="0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1" fillId="0" borderId="0" xfId="0" applyFont="1" applyAlignment="1">
      <alignment horizontal="left" vertical="center"/>
    </xf>
    <xf numFmtId="165" fontId="4" fillId="0" borderId="0" xfId="0" applyNumberFormat="1" applyFont="1" applyAlignment="1">
      <alignment vertical="center"/>
    </xf>
    <xf numFmtId="165" fontId="4" fillId="2" borderId="0" xfId="0" applyNumberFormat="1" applyFont="1" applyFill="1" applyAlignment="1">
      <alignment vertical="center"/>
    </xf>
    <xf numFmtId="9" fontId="1" fillId="3" borderId="4" xfId="0" applyNumberFormat="1" applyFont="1" applyFill="1" applyBorder="1" applyAlignment="1">
      <alignment vertical="center"/>
    </xf>
    <xf numFmtId="164" fontId="1" fillId="3" borderId="3" xfId="1" applyNumberFormat="1" applyFont="1" applyFill="1" applyBorder="1" applyAlignment="1" applyProtection="1">
      <alignment vertical="center"/>
    </xf>
    <xf numFmtId="165" fontId="5" fillId="0" borderId="0" xfId="0" applyNumberFormat="1" applyFont="1" applyAlignment="1">
      <alignment vertical="center"/>
    </xf>
    <xf numFmtId="165" fontId="5" fillId="2" borderId="0" xfId="0" applyNumberFormat="1" applyFont="1" applyFill="1" applyAlignment="1">
      <alignment vertical="center"/>
    </xf>
    <xf numFmtId="0" fontId="2" fillId="0" borderId="0" xfId="0" applyFont="1" applyAlignment="1">
      <alignment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C0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22</xdr:col>
      <xdr:colOff>99060</xdr:colOff>
      <xdr:row>41</xdr:row>
      <xdr:rowOff>121920</xdr:rowOff>
    </xdr:to>
    <xdr:sp macro="" textlink="">
      <xdr:nvSpPr>
        <xdr:cNvPr id="1026" name="shapetype_202" hidden="1"/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K31"/>
  <sheetViews>
    <sheetView tabSelected="1" zoomScale="70" zoomScaleNormal="70" workbookViewId="0">
      <selection activeCell="R4" sqref="R4"/>
    </sheetView>
  </sheetViews>
  <sheetFormatPr defaultRowHeight="14.4" x14ac:dyDescent="0.3"/>
  <cols>
    <col min="1" max="1" width="8.88671875" style="1"/>
    <col min="2" max="2" width="20.77734375" style="1"/>
    <col min="3" max="4" width="8.88671875" style="1"/>
    <col min="5" max="15" width="0" style="1" hidden="1"/>
    <col min="16" max="29" width="8.88671875" style="1"/>
    <col min="30" max="30" width="8.88671875" style="2"/>
    <col min="31" max="1025" width="8.88671875" style="1"/>
  </cols>
  <sheetData>
    <row r="1" spans="1:33" x14ac:dyDescent="0.3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</row>
    <row r="2" spans="1:33" x14ac:dyDescent="0.3">
      <c r="A2" s="1" t="s">
        <v>0</v>
      </c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</row>
    <row r="3" spans="1:33" x14ac:dyDescent="0.3">
      <c r="A3" s="1" t="s">
        <v>12</v>
      </c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</row>
    <row r="4" spans="1:33" x14ac:dyDescent="0.3"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</row>
    <row r="5" spans="1:33" x14ac:dyDescent="0.3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</row>
    <row r="6" spans="1:33" x14ac:dyDescent="0.3"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</row>
    <row r="7" spans="1:33" x14ac:dyDescent="0.3">
      <c r="B7" s="2" t="s">
        <v>1</v>
      </c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 s="3"/>
      <c r="AD7"/>
      <c r="AE7"/>
      <c r="AF7"/>
      <c r="AG7"/>
    </row>
    <row r="8" spans="1:33" x14ac:dyDescent="0.3"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 s="4" t="s">
        <v>2</v>
      </c>
      <c r="AC8" s="5"/>
      <c r="AD8"/>
      <c r="AE8"/>
      <c r="AF8"/>
      <c r="AG8"/>
    </row>
    <row r="9" spans="1:33" x14ac:dyDescent="0.3">
      <c r="B9" s="6" t="s">
        <v>3</v>
      </c>
      <c r="C9" s="7">
        <v>39721</v>
      </c>
      <c r="D9" s="7">
        <v>39813</v>
      </c>
      <c r="E9" s="7">
        <v>39903</v>
      </c>
      <c r="F9" s="7">
        <v>39994</v>
      </c>
      <c r="G9" s="7">
        <v>40086</v>
      </c>
      <c r="H9" s="7">
        <v>40178</v>
      </c>
      <c r="I9" s="7">
        <v>40268</v>
      </c>
      <c r="J9" s="7">
        <v>40359</v>
      </c>
      <c r="K9" s="7">
        <v>40451</v>
      </c>
      <c r="L9" s="7">
        <v>40543</v>
      </c>
      <c r="M9" s="7">
        <v>40633</v>
      </c>
      <c r="N9" s="7">
        <v>40724</v>
      </c>
      <c r="O9" s="7">
        <v>40816</v>
      </c>
      <c r="P9" s="7">
        <v>40908</v>
      </c>
      <c r="Q9" s="7">
        <v>40999</v>
      </c>
      <c r="R9" s="7">
        <v>41090</v>
      </c>
      <c r="S9" s="7">
        <v>41182</v>
      </c>
      <c r="T9" s="7">
        <v>41274</v>
      </c>
      <c r="U9" s="7">
        <v>41364</v>
      </c>
      <c r="V9" s="7">
        <v>41455</v>
      </c>
      <c r="W9" s="7">
        <v>41547</v>
      </c>
      <c r="X9" s="7">
        <v>41639</v>
      </c>
      <c r="Y9" s="7">
        <v>41729</v>
      </c>
      <c r="Z9" s="7">
        <v>41820</v>
      </c>
      <c r="AA9" s="7">
        <v>41912</v>
      </c>
      <c r="AB9" s="8">
        <v>42004</v>
      </c>
      <c r="AC9" s="9">
        <v>42078</v>
      </c>
      <c r="AD9" s="10" t="s">
        <v>4</v>
      </c>
      <c r="AE9" s="11"/>
      <c r="AF9" s="11"/>
      <c r="AG9" s="11"/>
    </row>
    <row r="10" spans="1:33" x14ac:dyDescent="0.3">
      <c r="B10" s="6" t="s">
        <v>5</v>
      </c>
      <c r="C10" s="12">
        <v>-13.8</v>
      </c>
      <c r="D10" s="12">
        <v>-30.8</v>
      </c>
      <c r="E10" s="12">
        <v>-6.1</v>
      </c>
      <c r="F10" s="12">
        <v>0</v>
      </c>
      <c r="G10" s="12">
        <v>0</v>
      </c>
      <c r="H10" s="12">
        <v>0</v>
      </c>
      <c r="I10" s="12">
        <v>-10.6</v>
      </c>
      <c r="J10" s="12">
        <v>-1.8</v>
      </c>
      <c r="K10" s="12">
        <v>-0.1</v>
      </c>
      <c r="L10" s="12">
        <v>-0.5</v>
      </c>
      <c r="M10" s="12">
        <v>0</v>
      </c>
      <c r="N10" s="12">
        <v>-1.4790000000000001</v>
      </c>
      <c r="O10" s="12">
        <v>-5.992</v>
      </c>
      <c r="P10" s="12">
        <v>-0.14599999999999999</v>
      </c>
      <c r="Q10" s="12">
        <v>-1.9E-2</v>
      </c>
      <c r="R10" s="12">
        <v>0</v>
      </c>
      <c r="S10" s="12">
        <v>0</v>
      </c>
      <c r="T10" s="12">
        <v>0</v>
      </c>
      <c r="U10" s="12">
        <v>0</v>
      </c>
      <c r="V10" s="12">
        <v>0</v>
      </c>
      <c r="W10" s="12">
        <v>0</v>
      </c>
      <c r="X10" s="12">
        <v>0</v>
      </c>
      <c r="Y10" s="12">
        <v>0</v>
      </c>
      <c r="Z10" s="12">
        <v>0</v>
      </c>
      <c r="AA10" s="12">
        <v>0</v>
      </c>
      <c r="AB10" s="13">
        <v>0</v>
      </c>
      <c r="AC10" s="14">
        <v>0</v>
      </c>
      <c r="AD10" s="2">
        <f>SUM(C10:AC10)</f>
        <v>-71.336000000000013</v>
      </c>
      <c r="AE10"/>
      <c r="AF10"/>
      <c r="AG10"/>
    </row>
    <row r="11" spans="1:33" x14ac:dyDescent="0.3">
      <c r="B11" s="6" t="s">
        <v>6</v>
      </c>
      <c r="C11" s="12">
        <v>6.0000000000000001E-3</v>
      </c>
      <c r="D11" s="12">
        <v>0.16700000000000001</v>
      </c>
      <c r="E11" s="12">
        <v>0.37</v>
      </c>
      <c r="F11" s="12">
        <v>1.149</v>
      </c>
      <c r="G11" s="12">
        <v>1.294</v>
      </c>
      <c r="H11" s="12">
        <v>1.2929999999999999</v>
      </c>
      <c r="I11" s="12">
        <v>1.2929999999999999</v>
      </c>
      <c r="J11" s="12">
        <v>1.2929999999999999</v>
      </c>
      <c r="K11" s="12">
        <v>1.56</v>
      </c>
      <c r="L11" s="12">
        <v>1.603</v>
      </c>
      <c r="M11" s="12">
        <v>1.605</v>
      </c>
      <c r="N11" s="12">
        <v>1.6180000000000001</v>
      </c>
      <c r="O11" s="12">
        <v>1.6180000000000001</v>
      </c>
      <c r="P11" s="12">
        <v>1.655</v>
      </c>
      <c r="Q11" s="12">
        <v>1.8080000000000001</v>
      </c>
      <c r="R11" s="12">
        <v>1.8080000000000001</v>
      </c>
      <c r="S11" s="12">
        <v>1.8080000000000001</v>
      </c>
      <c r="T11" s="12">
        <v>1.8080000000000001</v>
      </c>
      <c r="U11" s="12">
        <v>5.8259999999999996</v>
      </c>
      <c r="V11" s="12">
        <v>6.9710000000000001</v>
      </c>
      <c r="W11" s="12">
        <v>4.3570000000000002</v>
      </c>
      <c r="X11" s="12">
        <v>30.436</v>
      </c>
      <c r="Y11" s="12">
        <v>10.435</v>
      </c>
      <c r="Z11" s="12">
        <v>4.4989999999999997</v>
      </c>
      <c r="AA11" s="12">
        <v>1.9</v>
      </c>
      <c r="AB11" s="13">
        <v>2.8</v>
      </c>
      <c r="AC11" s="14">
        <v>13.3</v>
      </c>
      <c r="AD11" s="2">
        <f>SUM(C11:AC11)</f>
        <v>104.28</v>
      </c>
      <c r="AE11"/>
      <c r="AF11"/>
      <c r="AG11"/>
    </row>
    <row r="12" spans="1:33" x14ac:dyDescent="0.3">
      <c r="B12" s="15" t="s">
        <v>7</v>
      </c>
      <c r="C12" s="16">
        <f t="shared" ref="C12:AC12" si="0">C10+C11</f>
        <v>-13.794</v>
      </c>
      <c r="D12" s="16">
        <f t="shared" si="0"/>
        <v>-30.632999999999999</v>
      </c>
      <c r="E12" s="16">
        <f t="shared" si="0"/>
        <v>-5.7299999999999995</v>
      </c>
      <c r="F12" s="16">
        <f t="shared" si="0"/>
        <v>1.149</v>
      </c>
      <c r="G12" s="16">
        <f t="shared" si="0"/>
        <v>1.294</v>
      </c>
      <c r="H12" s="16">
        <f t="shared" si="0"/>
        <v>1.2929999999999999</v>
      </c>
      <c r="I12" s="16">
        <f t="shared" si="0"/>
        <v>-9.3070000000000004</v>
      </c>
      <c r="J12" s="16">
        <f t="shared" si="0"/>
        <v>-0.50700000000000012</v>
      </c>
      <c r="K12" s="16">
        <f t="shared" si="0"/>
        <v>1.46</v>
      </c>
      <c r="L12" s="16">
        <f t="shared" si="0"/>
        <v>1.103</v>
      </c>
      <c r="M12" s="16">
        <f t="shared" si="0"/>
        <v>1.605</v>
      </c>
      <c r="N12" s="16">
        <f t="shared" si="0"/>
        <v>0.13900000000000001</v>
      </c>
      <c r="O12" s="16">
        <f t="shared" si="0"/>
        <v>-4.3739999999999997</v>
      </c>
      <c r="P12" s="16">
        <f t="shared" si="0"/>
        <v>1.5090000000000001</v>
      </c>
      <c r="Q12" s="16">
        <f t="shared" si="0"/>
        <v>1.7890000000000001</v>
      </c>
      <c r="R12" s="16">
        <f t="shared" si="0"/>
        <v>1.8080000000000001</v>
      </c>
      <c r="S12" s="16">
        <f t="shared" si="0"/>
        <v>1.8080000000000001</v>
      </c>
      <c r="T12" s="16">
        <f t="shared" si="0"/>
        <v>1.8080000000000001</v>
      </c>
      <c r="U12" s="16">
        <f t="shared" si="0"/>
        <v>5.8259999999999996</v>
      </c>
      <c r="V12" s="16">
        <f t="shared" si="0"/>
        <v>6.9710000000000001</v>
      </c>
      <c r="W12" s="16">
        <f t="shared" si="0"/>
        <v>4.3570000000000002</v>
      </c>
      <c r="X12" s="16">
        <f t="shared" si="0"/>
        <v>30.436</v>
      </c>
      <c r="Y12" s="16">
        <f t="shared" si="0"/>
        <v>10.435</v>
      </c>
      <c r="Z12" s="16">
        <f t="shared" si="0"/>
        <v>4.4989999999999997</v>
      </c>
      <c r="AA12" s="16">
        <f t="shared" si="0"/>
        <v>1.9</v>
      </c>
      <c r="AB12" s="17">
        <f t="shared" si="0"/>
        <v>2.8</v>
      </c>
      <c r="AC12" s="18">
        <f t="shared" si="0"/>
        <v>13.3</v>
      </c>
      <c r="AD12" s="16">
        <f>SUM(C12:AC12)</f>
        <v>32.944000000000003</v>
      </c>
      <c r="AE12"/>
      <c r="AF12"/>
      <c r="AG12"/>
    </row>
    <row r="13" spans="1:33" x14ac:dyDescent="0.3">
      <c r="B13" s="19" t="s">
        <v>8</v>
      </c>
      <c r="C13" s="20">
        <f>XIRR(C12:AC12,C9:AC9,0.1)</f>
        <v>9.9842506647109974E-2</v>
      </c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 s="21"/>
      <c r="AC13" s="22"/>
      <c r="AD13"/>
      <c r="AE13"/>
      <c r="AF13"/>
      <c r="AG13"/>
    </row>
    <row r="14" spans="1:33" x14ac:dyDescent="0.3"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 s="21"/>
      <c r="AC14" s="22"/>
      <c r="AD14"/>
      <c r="AE14"/>
      <c r="AF14"/>
      <c r="AG14"/>
    </row>
    <row r="15" spans="1:33" x14ac:dyDescent="0.3">
      <c r="B15" s="23" t="s">
        <v>9</v>
      </c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 s="21"/>
      <c r="AC15" s="22"/>
      <c r="AD15"/>
      <c r="AE15"/>
      <c r="AF15"/>
      <c r="AG15"/>
    </row>
    <row r="16" spans="1:33" x14ac:dyDescent="0.3"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 s="21"/>
      <c r="AC16" s="22"/>
      <c r="AD16"/>
      <c r="AE16"/>
      <c r="AF16"/>
      <c r="AG16"/>
    </row>
    <row r="17" spans="2:33" x14ac:dyDescent="0.3">
      <c r="B17" s="6" t="s">
        <v>3</v>
      </c>
      <c r="C17" s="7">
        <v>39721</v>
      </c>
      <c r="D17" s="7">
        <v>39813</v>
      </c>
      <c r="E17" s="7">
        <v>39903</v>
      </c>
      <c r="F17" s="7">
        <v>39994</v>
      </c>
      <c r="G17" s="7">
        <v>40086</v>
      </c>
      <c r="H17" s="7">
        <v>40178</v>
      </c>
      <c r="I17" s="7">
        <v>40268</v>
      </c>
      <c r="J17" s="7">
        <v>40359</v>
      </c>
      <c r="K17" s="7">
        <v>40451</v>
      </c>
      <c r="L17" s="7">
        <v>40543</v>
      </c>
      <c r="M17" s="7">
        <v>40633</v>
      </c>
      <c r="N17" s="7">
        <v>40724</v>
      </c>
      <c r="O17" s="7">
        <v>40816</v>
      </c>
      <c r="P17" s="7">
        <v>40908</v>
      </c>
      <c r="Q17" s="7">
        <v>40999</v>
      </c>
      <c r="R17" s="7">
        <v>41090</v>
      </c>
      <c r="S17" s="7">
        <v>41182</v>
      </c>
      <c r="T17" s="7">
        <v>41274</v>
      </c>
      <c r="U17" s="7">
        <v>41364</v>
      </c>
      <c r="V17" s="7">
        <v>41455</v>
      </c>
      <c r="W17" s="7">
        <v>41547</v>
      </c>
      <c r="X17" s="7">
        <v>41639</v>
      </c>
      <c r="Y17" s="7">
        <v>41729</v>
      </c>
      <c r="Z17" s="7">
        <v>41820</v>
      </c>
      <c r="AA17" s="7">
        <v>41912</v>
      </c>
      <c r="AB17" s="8">
        <v>42004</v>
      </c>
      <c r="AC17" s="9">
        <f>AC9</f>
        <v>42078</v>
      </c>
      <c r="AD17" s="10" t="s">
        <v>4</v>
      </c>
      <c r="AE17" s="11"/>
      <c r="AF17" s="11"/>
      <c r="AG17" s="11"/>
    </row>
    <row r="18" spans="2:33" x14ac:dyDescent="0.3">
      <c r="B18" s="6" t="s">
        <v>5</v>
      </c>
      <c r="C18" s="12">
        <v>0</v>
      </c>
      <c r="D18" s="12">
        <v>-15.2</v>
      </c>
      <c r="E18" s="12">
        <v>-19</v>
      </c>
      <c r="F18" s="12">
        <v>-10.7</v>
      </c>
      <c r="G18" s="12">
        <v>-15</v>
      </c>
      <c r="H18" s="12">
        <v>-15.3</v>
      </c>
      <c r="I18" s="12">
        <v>-8.4</v>
      </c>
      <c r="J18" s="12">
        <v>-1.5</v>
      </c>
      <c r="K18" s="12">
        <v>-2.5</v>
      </c>
      <c r="L18" s="12">
        <v>-2.6</v>
      </c>
      <c r="M18" s="12">
        <v>-8.5</v>
      </c>
      <c r="N18" s="12">
        <v>-5.0869999999999997</v>
      </c>
      <c r="O18" s="12">
        <v>-7.7910000000000004</v>
      </c>
      <c r="P18" s="12">
        <v>-4.5709999999999997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3">
        <v>0</v>
      </c>
      <c r="AC18" s="14">
        <v>0</v>
      </c>
      <c r="AD18" s="2">
        <f>SUM(C18:AC18)</f>
        <v>-116.149</v>
      </c>
      <c r="AE18"/>
      <c r="AF18"/>
      <c r="AG18"/>
    </row>
    <row r="19" spans="2:33" x14ac:dyDescent="0.3">
      <c r="B19" s="6" t="s">
        <v>6</v>
      </c>
      <c r="C19" s="12">
        <v>0</v>
      </c>
      <c r="D19" s="12">
        <f>0.025+0.006</f>
        <v>3.1E-2</v>
      </c>
      <c r="E19" s="12">
        <v>2.5000000000000001E-2</v>
      </c>
      <c r="F19" s="12">
        <v>0.40899999999999997</v>
      </c>
      <c r="G19" s="12">
        <v>0.88500000000000001</v>
      </c>
      <c r="H19" s="12">
        <v>1.1499999999999999</v>
      </c>
      <c r="I19" s="12">
        <v>1.5269999999999999</v>
      </c>
      <c r="J19" s="12">
        <v>1.909</v>
      </c>
      <c r="K19" s="12">
        <v>2.117</v>
      </c>
      <c r="L19" s="12">
        <v>2.153</v>
      </c>
      <c r="M19" s="12">
        <v>2.2160000000000002</v>
      </c>
      <c r="N19" s="12">
        <v>2.2810000000000001</v>
      </c>
      <c r="O19" s="12">
        <v>2.4950000000000001</v>
      </c>
      <c r="P19" s="12">
        <v>2.621</v>
      </c>
      <c r="Q19" s="12">
        <v>2.819</v>
      </c>
      <c r="R19" s="12">
        <v>2.931</v>
      </c>
      <c r="S19" s="12">
        <v>2.9289999999999998</v>
      </c>
      <c r="T19" s="12">
        <v>2.9289999999999998</v>
      </c>
      <c r="U19" s="12">
        <v>4.2240000000000002</v>
      </c>
      <c r="V19" s="12">
        <v>59.368000000000002</v>
      </c>
      <c r="W19" s="12">
        <v>10.243</v>
      </c>
      <c r="X19" s="12">
        <v>8.6170000000000009</v>
      </c>
      <c r="Y19" s="12">
        <v>7.1920000000000002</v>
      </c>
      <c r="Z19" s="12">
        <v>5.6920000000000002</v>
      </c>
      <c r="AA19" s="12">
        <v>3.7</v>
      </c>
      <c r="AB19" s="24">
        <v>4</v>
      </c>
      <c r="AC19" s="25">
        <v>27</v>
      </c>
      <c r="AD19" s="2">
        <f>SUM(C19:AC19)</f>
        <v>161.46299999999999</v>
      </c>
      <c r="AE19"/>
      <c r="AF19"/>
      <c r="AG19"/>
    </row>
    <row r="20" spans="2:33" x14ac:dyDescent="0.3">
      <c r="B20" s="15" t="s">
        <v>7</v>
      </c>
      <c r="C20" s="16">
        <f t="shared" ref="C20:AC20" si="1">C18+C19</f>
        <v>0</v>
      </c>
      <c r="D20" s="16">
        <f t="shared" si="1"/>
        <v>-15.168999999999999</v>
      </c>
      <c r="E20" s="16">
        <f t="shared" si="1"/>
        <v>-18.975000000000001</v>
      </c>
      <c r="F20" s="16">
        <f t="shared" si="1"/>
        <v>-10.290999999999999</v>
      </c>
      <c r="G20" s="16">
        <f t="shared" si="1"/>
        <v>-14.115</v>
      </c>
      <c r="H20" s="16">
        <f t="shared" si="1"/>
        <v>-14.15</v>
      </c>
      <c r="I20" s="16">
        <f t="shared" si="1"/>
        <v>-6.8730000000000002</v>
      </c>
      <c r="J20" s="16">
        <f t="shared" si="1"/>
        <v>0.40900000000000003</v>
      </c>
      <c r="K20" s="16">
        <f t="shared" si="1"/>
        <v>-0.38300000000000001</v>
      </c>
      <c r="L20" s="16">
        <f t="shared" si="1"/>
        <v>-0.44700000000000006</v>
      </c>
      <c r="M20" s="16">
        <f t="shared" si="1"/>
        <v>-6.2839999999999998</v>
      </c>
      <c r="N20" s="16">
        <f t="shared" si="1"/>
        <v>-2.8059999999999996</v>
      </c>
      <c r="O20" s="16">
        <f t="shared" si="1"/>
        <v>-5.2960000000000003</v>
      </c>
      <c r="P20" s="16">
        <f t="shared" si="1"/>
        <v>-1.9499999999999997</v>
      </c>
      <c r="Q20" s="16">
        <f t="shared" si="1"/>
        <v>2.819</v>
      </c>
      <c r="R20" s="16">
        <f t="shared" si="1"/>
        <v>2.931</v>
      </c>
      <c r="S20" s="16">
        <f t="shared" si="1"/>
        <v>2.9289999999999998</v>
      </c>
      <c r="T20" s="16">
        <f t="shared" si="1"/>
        <v>2.9289999999999998</v>
      </c>
      <c r="U20" s="16">
        <f t="shared" si="1"/>
        <v>4.2240000000000002</v>
      </c>
      <c r="V20" s="16">
        <f t="shared" si="1"/>
        <v>59.368000000000002</v>
      </c>
      <c r="W20" s="16">
        <f t="shared" si="1"/>
        <v>10.243</v>
      </c>
      <c r="X20" s="16">
        <f t="shared" si="1"/>
        <v>8.6170000000000009</v>
      </c>
      <c r="Y20" s="16">
        <f t="shared" si="1"/>
        <v>7.1920000000000002</v>
      </c>
      <c r="Z20" s="16">
        <f t="shared" si="1"/>
        <v>5.6920000000000002</v>
      </c>
      <c r="AA20" s="16">
        <f t="shared" si="1"/>
        <v>3.7</v>
      </c>
      <c r="AB20" s="17">
        <f t="shared" si="1"/>
        <v>4</v>
      </c>
      <c r="AC20" s="18">
        <f t="shared" si="1"/>
        <v>27</v>
      </c>
      <c r="AD20" s="16">
        <f>SUM(C20:AC20)</f>
        <v>45.314</v>
      </c>
      <c r="AE20"/>
      <c r="AF20"/>
      <c r="AG20"/>
    </row>
    <row r="21" spans="2:33" x14ac:dyDescent="0.3">
      <c r="B21" s="19" t="s">
        <v>8</v>
      </c>
      <c r="C21" s="26"/>
      <c r="D21" s="27">
        <f>XIRR(D20:AC20,D17:AC17,0.1)</f>
        <v>9.9516993761062628E-2</v>
      </c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 s="21"/>
      <c r="AC21" s="22"/>
      <c r="AD21"/>
      <c r="AE21"/>
      <c r="AF21"/>
      <c r="AG21"/>
    </row>
    <row r="22" spans="2:33" x14ac:dyDescent="0.3"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 s="21"/>
      <c r="AC22" s="22"/>
      <c r="AD22"/>
      <c r="AE22"/>
      <c r="AF22"/>
      <c r="AG22"/>
    </row>
    <row r="23" spans="2:33" x14ac:dyDescent="0.3">
      <c r="B23" s="23" t="s">
        <v>10</v>
      </c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 s="21"/>
      <c r="AC23" s="22"/>
      <c r="AD23"/>
      <c r="AE23"/>
      <c r="AF23"/>
      <c r="AG23"/>
    </row>
    <row r="24" spans="2:33" x14ac:dyDescent="0.3"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 s="21"/>
      <c r="AC24" s="22"/>
      <c r="AD24"/>
      <c r="AE24"/>
      <c r="AF24"/>
      <c r="AG24"/>
    </row>
    <row r="25" spans="2:33" x14ac:dyDescent="0.3">
      <c r="B25" s="6" t="s">
        <v>3</v>
      </c>
      <c r="C25" s="7">
        <v>39721</v>
      </c>
      <c r="D25" s="7">
        <v>39813</v>
      </c>
      <c r="E25" s="7">
        <v>39903</v>
      </c>
      <c r="F25" s="7">
        <v>39994</v>
      </c>
      <c r="G25" s="7">
        <v>40086</v>
      </c>
      <c r="H25" s="7">
        <v>40178</v>
      </c>
      <c r="I25" s="7">
        <v>40268</v>
      </c>
      <c r="J25" s="7">
        <v>40359</v>
      </c>
      <c r="K25" s="7">
        <v>40451</v>
      </c>
      <c r="L25" s="7">
        <v>40543</v>
      </c>
      <c r="M25" s="7">
        <v>40633</v>
      </c>
      <c r="N25" s="7">
        <v>40724</v>
      </c>
      <c r="O25" s="7">
        <v>40816</v>
      </c>
      <c r="P25" s="7">
        <v>40908</v>
      </c>
      <c r="Q25" s="7">
        <v>40999</v>
      </c>
      <c r="R25" s="7">
        <v>41090</v>
      </c>
      <c r="S25" s="7">
        <v>41182</v>
      </c>
      <c r="T25" s="7">
        <v>41274</v>
      </c>
      <c r="U25" s="7">
        <v>41364</v>
      </c>
      <c r="V25" s="7">
        <v>41455</v>
      </c>
      <c r="W25" s="7">
        <v>41547</v>
      </c>
      <c r="X25" s="7">
        <v>41639</v>
      </c>
      <c r="Y25" s="7">
        <v>41729</v>
      </c>
      <c r="Z25" s="7">
        <v>41820</v>
      </c>
      <c r="AA25" s="7">
        <v>41912</v>
      </c>
      <c r="AB25" s="8">
        <v>42004</v>
      </c>
      <c r="AC25" s="9">
        <f>AC17</f>
        <v>42078</v>
      </c>
      <c r="AD25" s="10" t="s">
        <v>4</v>
      </c>
      <c r="AE25" s="11"/>
      <c r="AF25" s="11"/>
      <c r="AG25" s="11"/>
    </row>
    <row r="26" spans="2:33" x14ac:dyDescent="0.3">
      <c r="B26" s="6" t="s">
        <v>5</v>
      </c>
      <c r="C26" s="1">
        <f t="shared" ref="C26:AC26" si="2">C10+C18</f>
        <v>-13.8</v>
      </c>
      <c r="D26" s="1">
        <f t="shared" si="2"/>
        <v>-46</v>
      </c>
      <c r="E26" s="1">
        <f t="shared" si="2"/>
        <v>-25.1</v>
      </c>
      <c r="F26" s="1">
        <f t="shared" si="2"/>
        <v>-10.7</v>
      </c>
      <c r="G26" s="1">
        <f t="shared" si="2"/>
        <v>-15</v>
      </c>
      <c r="H26" s="1">
        <f t="shared" si="2"/>
        <v>-15.3</v>
      </c>
      <c r="I26" s="1">
        <f t="shared" si="2"/>
        <v>-19</v>
      </c>
      <c r="J26" s="1">
        <f t="shared" si="2"/>
        <v>-3.3</v>
      </c>
      <c r="K26" s="1">
        <f t="shared" si="2"/>
        <v>-2.6</v>
      </c>
      <c r="L26" s="1">
        <f t="shared" si="2"/>
        <v>-3.1</v>
      </c>
      <c r="M26" s="1">
        <f t="shared" si="2"/>
        <v>-8.5</v>
      </c>
      <c r="N26" s="1">
        <f t="shared" si="2"/>
        <v>-6.5659999999999998</v>
      </c>
      <c r="O26" s="1">
        <f t="shared" si="2"/>
        <v>-13.783000000000001</v>
      </c>
      <c r="P26" s="1">
        <f t="shared" si="2"/>
        <v>-4.7169999999999996</v>
      </c>
      <c r="Q26" s="1">
        <f t="shared" si="2"/>
        <v>-1.9E-2</v>
      </c>
      <c r="R26" s="1">
        <f t="shared" si="2"/>
        <v>0</v>
      </c>
      <c r="S26" s="1">
        <f t="shared" si="2"/>
        <v>0</v>
      </c>
      <c r="T26" s="1">
        <f t="shared" si="2"/>
        <v>0</v>
      </c>
      <c r="U26" s="1">
        <f t="shared" si="2"/>
        <v>0</v>
      </c>
      <c r="V26" s="1">
        <f t="shared" si="2"/>
        <v>0</v>
      </c>
      <c r="W26" s="1">
        <f t="shared" si="2"/>
        <v>0</v>
      </c>
      <c r="X26" s="1">
        <f t="shared" si="2"/>
        <v>0</v>
      </c>
      <c r="Y26" s="1">
        <f t="shared" si="2"/>
        <v>0</v>
      </c>
      <c r="Z26" s="1">
        <f t="shared" si="2"/>
        <v>0</v>
      </c>
      <c r="AA26" s="1">
        <f t="shared" si="2"/>
        <v>0</v>
      </c>
      <c r="AB26" s="21">
        <f t="shared" si="2"/>
        <v>0</v>
      </c>
      <c r="AC26" s="22">
        <f t="shared" si="2"/>
        <v>0</v>
      </c>
      <c r="AD26" s="2">
        <f>SUM(C26:AC26)</f>
        <v>-187.48500000000004</v>
      </c>
    </row>
    <row r="27" spans="2:33" x14ac:dyDescent="0.3">
      <c r="B27" s="6" t="s">
        <v>6</v>
      </c>
      <c r="C27" s="12">
        <f>C11+C19+0.006</f>
        <v>1.2E-2</v>
      </c>
      <c r="D27" s="12">
        <f>D11+D19-0.006</f>
        <v>0.192</v>
      </c>
      <c r="E27" s="1">
        <f t="shared" ref="E27:AB27" si="3">E11+E19</f>
        <v>0.39500000000000002</v>
      </c>
      <c r="F27" s="1">
        <f t="shared" si="3"/>
        <v>1.5580000000000001</v>
      </c>
      <c r="G27" s="1">
        <f t="shared" si="3"/>
        <v>2.1790000000000003</v>
      </c>
      <c r="H27" s="1">
        <f t="shared" si="3"/>
        <v>2.4429999999999996</v>
      </c>
      <c r="I27" s="1">
        <f t="shared" si="3"/>
        <v>2.82</v>
      </c>
      <c r="J27" s="1">
        <f t="shared" si="3"/>
        <v>3.202</v>
      </c>
      <c r="K27" s="1">
        <f t="shared" si="3"/>
        <v>3.677</v>
      </c>
      <c r="L27" s="1">
        <f t="shared" si="3"/>
        <v>3.7560000000000002</v>
      </c>
      <c r="M27" s="1">
        <f t="shared" si="3"/>
        <v>3.8210000000000002</v>
      </c>
      <c r="N27" s="1">
        <f t="shared" si="3"/>
        <v>3.899</v>
      </c>
      <c r="O27" s="1">
        <f t="shared" si="3"/>
        <v>4.1130000000000004</v>
      </c>
      <c r="P27" s="1">
        <f t="shared" si="3"/>
        <v>4.2759999999999998</v>
      </c>
      <c r="Q27" s="1">
        <f t="shared" si="3"/>
        <v>4.6269999999999998</v>
      </c>
      <c r="R27" s="1">
        <f t="shared" si="3"/>
        <v>4.7389999999999999</v>
      </c>
      <c r="S27" s="1">
        <f t="shared" si="3"/>
        <v>4.7370000000000001</v>
      </c>
      <c r="T27" s="1">
        <f t="shared" si="3"/>
        <v>4.7370000000000001</v>
      </c>
      <c r="U27" s="1">
        <f t="shared" si="3"/>
        <v>10.050000000000001</v>
      </c>
      <c r="V27" s="1">
        <f t="shared" si="3"/>
        <v>66.338999999999999</v>
      </c>
      <c r="W27" s="1">
        <f t="shared" si="3"/>
        <v>14.600000000000001</v>
      </c>
      <c r="X27" s="1">
        <f t="shared" si="3"/>
        <v>39.052999999999997</v>
      </c>
      <c r="Y27" s="1">
        <f t="shared" si="3"/>
        <v>17.627000000000002</v>
      </c>
      <c r="Z27" s="1">
        <f t="shared" si="3"/>
        <v>10.190999999999999</v>
      </c>
      <c r="AA27" s="1">
        <f t="shared" si="3"/>
        <v>5.6</v>
      </c>
      <c r="AB27" s="28">
        <f t="shared" si="3"/>
        <v>6.8</v>
      </c>
      <c r="AC27" s="29">
        <f>AC11+AC19</f>
        <v>40.299999999999997</v>
      </c>
      <c r="AD27" s="2">
        <f>SUM(C27:AC27)</f>
        <v>265.74299999999999</v>
      </c>
    </row>
    <row r="28" spans="2:33" x14ac:dyDescent="0.3">
      <c r="B28" s="15" t="s">
        <v>7</v>
      </c>
      <c r="C28" s="16">
        <f t="shared" ref="C28:AC28" si="4">C26+C27</f>
        <v>-13.788</v>
      </c>
      <c r="D28" s="16">
        <f t="shared" si="4"/>
        <v>-45.808</v>
      </c>
      <c r="E28" s="16">
        <f t="shared" si="4"/>
        <v>-24.705000000000002</v>
      </c>
      <c r="F28" s="16">
        <f t="shared" si="4"/>
        <v>-9.1419999999999995</v>
      </c>
      <c r="G28" s="16">
        <f t="shared" si="4"/>
        <v>-12.821</v>
      </c>
      <c r="H28" s="16">
        <f t="shared" si="4"/>
        <v>-12.857000000000001</v>
      </c>
      <c r="I28" s="16">
        <f t="shared" si="4"/>
        <v>-16.18</v>
      </c>
      <c r="J28" s="16">
        <f t="shared" si="4"/>
        <v>-9.7999999999999865E-2</v>
      </c>
      <c r="K28" s="16">
        <f t="shared" si="4"/>
        <v>1.077</v>
      </c>
      <c r="L28" s="16">
        <f t="shared" si="4"/>
        <v>0.65600000000000014</v>
      </c>
      <c r="M28" s="16">
        <f t="shared" si="4"/>
        <v>-4.6790000000000003</v>
      </c>
      <c r="N28" s="16">
        <f t="shared" si="4"/>
        <v>-2.6669999999999998</v>
      </c>
      <c r="O28" s="16">
        <f t="shared" si="4"/>
        <v>-9.6700000000000017</v>
      </c>
      <c r="P28" s="16">
        <f t="shared" si="4"/>
        <v>-0.44099999999999984</v>
      </c>
      <c r="Q28" s="16">
        <f t="shared" si="4"/>
        <v>4.6079999999999997</v>
      </c>
      <c r="R28" s="16">
        <f t="shared" si="4"/>
        <v>4.7389999999999999</v>
      </c>
      <c r="S28" s="16">
        <f t="shared" si="4"/>
        <v>4.7370000000000001</v>
      </c>
      <c r="T28" s="16">
        <f t="shared" si="4"/>
        <v>4.7370000000000001</v>
      </c>
      <c r="U28" s="16">
        <f t="shared" si="4"/>
        <v>10.050000000000001</v>
      </c>
      <c r="V28" s="16">
        <f t="shared" si="4"/>
        <v>66.338999999999999</v>
      </c>
      <c r="W28" s="16">
        <f t="shared" si="4"/>
        <v>14.600000000000001</v>
      </c>
      <c r="X28" s="16">
        <f t="shared" si="4"/>
        <v>39.052999999999997</v>
      </c>
      <c r="Y28" s="16">
        <f t="shared" si="4"/>
        <v>17.627000000000002</v>
      </c>
      <c r="Z28" s="16">
        <f t="shared" si="4"/>
        <v>10.190999999999999</v>
      </c>
      <c r="AA28" s="16">
        <f t="shared" si="4"/>
        <v>5.6</v>
      </c>
      <c r="AB28" s="17">
        <f t="shared" si="4"/>
        <v>6.8</v>
      </c>
      <c r="AC28" s="18">
        <f t="shared" si="4"/>
        <v>40.299999999999997</v>
      </c>
      <c r="AD28" s="16">
        <f>SUM(C28:AC28)</f>
        <v>78.257999999999967</v>
      </c>
    </row>
    <row r="29" spans="2:33" x14ac:dyDescent="0.3">
      <c r="B29" s="19" t="s">
        <v>8</v>
      </c>
      <c r="C29" s="20">
        <f>XIRR(C28:AC28,C25:AC25,0.1)</f>
        <v>9.9655872583389288E-2</v>
      </c>
    </row>
    <row r="30" spans="2:33" x14ac:dyDescent="0.3">
      <c r="B30"/>
    </row>
    <row r="31" spans="2:33" x14ac:dyDescent="0.3">
      <c r="B31" s="30" t="s">
        <v>11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FnFPaybackIRR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</dc:creator>
  <cp:lastModifiedBy>GlenInnovate</cp:lastModifiedBy>
  <cp:revision>0</cp:revision>
  <dcterms:created xsi:type="dcterms:W3CDTF">2014-08-07T18:51:41Z</dcterms:created>
  <dcterms:modified xsi:type="dcterms:W3CDTF">2014-11-30T20:23:24Z</dcterms:modified>
  <dc:language>en-US</dc:language>
</cp:coreProperties>
</file>